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1C27A2B1-B63D-4849-889E-76B5F53270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 1" sheetId="1" r:id="rId1"/>
  </sheets>
  <calcPr calcId="191029"/>
</workbook>
</file>

<file path=xl/calcChain.xml><?xml version="1.0" encoding="utf-8"?>
<calcChain xmlns="http://schemas.openxmlformats.org/spreadsheetml/2006/main">
  <c r="E112" i="1" l="1"/>
  <c r="D112" i="1"/>
  <c r="E111" i="1"/>
  <c r="D111" i="1"/>
  <c r="E103" i="1"/>
  <c r="D103" i="1"/>
  <c r="E102" i="1"/>
  <c r="D102" i="1"/>
  <c r="P11" i="1"/>
  <c r="N11" i="1"/>
  <c r="L11" i="1"/>
  <c r="E101" i="1"/>
  <c r="E100" i="1" s="1"/>
  <c r="J11" i="1" s="1"/>
  <c r="D101" i="1"/>
  <c r="E89" i="1"/>
  <c r="D89" i="1"/>
  <c r="D87" i="1" s="1"/>
  <c r="E88" i="1"/>
  <c r="D88" i="1"/>
  <c r="E81" i="1"/>
  <c r="I79" i="1" s="1"/>
  <c r="D81" i="1"/>
  <c r="E75" i="1"/>
  <c r="D75" i="1"/>
  <c r="L12" i="1"/>
  <c r="E74" i="1"/>
  <c r="D74" i="1"/>
  <c r="D72" i="1" s="1"/>
  <c r="P12" i="1"/>
  <c r="E73" i="1"/>
  <c r="D73" i="1"/>
  <c r="E69" i="1"/>
  <c r="E68" i="1" s="1"/>
  <c r="D69" i="1"/>
  <c r="D68" i="1"/>
  <c r="E55" i="1"/>
  <c r="D55" i="1"/>
  <c r="E50" i="1"/>
  <c r="D50" i="1"/>
  <c r="E36" i="1"/>
  <c r="D36" i="1"/>
  <c r="E32" i="1"/>
  <c r="D32" i="1"/>
  <c r="E29" i="1"/>
  <c r="D29" i="1"/>
  <c r="E23" i="1"/>
  <c r="D23" i="1"/>
  <c r="E19" i="1"/>
  <c r="D19" i="1"/>
  <c r="D14" i="1"/>
  <c r="N10" i="1"/>
  <c r="F9" i="1"/>
  <c r="E13" i="1"/>
  <c r="E9" i="1" s="1"/>
  <c r="D13" i="1"/>
  <c r="H8" i="1"/>
  <c r="G8" i="1"/>
  <c r="F8" i="1"/>
  <c r="E12" i="1"/>
  <c r="E8" i="1" s="1"/>
  <c r="D12" i="1"/>
  <c r="H7" i="1"/>
  <c r="G7" i="1"/>
  <c r="F7" i="1"/>
  <c r="E11" i="1"/>
  <c r="D11" i="1"/>
  <c r="D10" i="1" s="1"/>
  <c r="L10" i="1"/>
  <c r="P9" i="1"/>
  <c r="N9" i="1"/>
  <c r="L9" i="1"/>
  <c r="J9" i="1"/>
  <c r="D100" i="1" l="1"/>
  <c r="E72" i="1"/>
  <c r="E87" i="1"/>
  <c r="E7" i="1"/>
  <c r="E6" i="1" s="1"/>
  <c r="D8" i="1"/>
  <c r="D9" i="1"/>
  <c r="G9" i="1"/>
  <c r="G6" i="1" s="1"/>
  <c r="H9" i="1"/>
  <c r="H6" i="1" s="1"/>
  <c r="F6" i="1"/>
  <c r="N12" i="1"/>
  <c r="N13" i="1" s="1"/>
  <c r="O13" i="1" s="1"/>
  <c r="E10" i="1"/>
  <c r="J10" i="1" s="1"/>
  <c r="P10" i="1"/>
  <c r="D7" i="1"/>
  <c r="D6" i="1" s="1"/>
  <c r="L13" i="1"/>
  <c r="M13" i="1" s="1"/>
  <c r="J12" i="1" l="1"/>
  <c r="O9" i="1"/>
  <c r="P13" i="1"/>
  <c r="O12" i="1"/>
  <c r="O10" i="1"/>
  <c r="J13" i="1"/>
  <c r="O11" i="1"/>
  <c r="M12" i="1"/>
  <c r="M9" i="1"/>
  <c r="M10" i="1"/>
  <c r="M11" i="1"/>
  <c r="K13" i="1" l="1"/>
  <c r="K11" i="1"/>
  <c r="K12" i="1"/>
  <c r="K9" i="1"/>
  <c r="Q13" i="1"/>
  <c r="Q11" i="1"/>
  <c r="Q12" i="1"/>
  <c r="Q9" i="1"/>
  <c r="Q10" i="1"/>
  <c r="K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F4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ставили 0,5 ставки экономиста , сейчас 0,5 ставки убрали</t>
        </r>
      </text>
    </comment>
  </commentList>
</comments>
</file>

<file path=xl/sharedStrings.xml><?xml version="1.0" encoding="utf-8"?>
<sst xmlns="http://schemas.openxmlformats.org/spreadsheetml/2006/main" count="129" uniqueCount="111">
  <si>
    <t>п/п №</t>
  </si>
  <si>
    <t>Мероприятие</t>
  </si>
  <si>
    <t>2022г.</t>
  </si>
  <si>
    <t xml:space="preserve"> 2023г.</t>
  </si>
  <si>
    <t>Всего, в том числе:</t>
  </si>
  <si>
    <t>бюджет автономного округа</t>
  </si>
  <si>
    <t>федеральный бюджет</t>
  </si>
  <si>
    <t>местный бюджет</t>
  </si>
  <si>
    <t>1.</t>
  </si>
  <si>
    <t xml:space="preserve">"Стимулирование лидеров и поддержка системы воспитания" </t>
  </si>
  <si>
    <t xml:space="preserve"> "Развитие качества и содержания технологий образования" </t>
  </si>
  <si>
    <t>Текущий ремонт образовательных учреждений</t>
  </si>
  <si>
    <t>ШКОЛЫ</t>
  </si>
  <si>
    <t>ДОШКОЛЬНЫЕ УЧРЕЖДЕНИЯ</t>
  </si>
  <si>
    <t xml:space="preserve">ВНЕШКОЛЬНЫЕ УЧРЕЖДЕНИЯ </t>
  </si>
  <si>
    <t>Антитеррористическая защищенность</t>
  </si>
  <si>
    <t xml:space="preserve">ШКОЛЫ </t>
  </si>
  <si>
    <t xml:space="preserve">ДОШКОЛЬНЫЕ УЧРЕЖДЕНИЯ  </t>
  </si>
  <si>
    <t>ВНЕШКОЛЬНЫЕ УЧРЕЖДЕНИЯ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</si>
  <si>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</si>
  <si>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Компенсация родительской платы за счет средств бюджета автономного округа</t>
  </si>
  <si>
    <t>Администрирование передаваемого полномочия за счет средств бюджета автономного округа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</si>
  <si>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</t>
  </si>
  <si>
    <t>Реализация  программ дошкольного образования  за счет средств бюджета автономного округа</t>
  </si>
  <si>
    <t>Реализация основных общеобразовательных программ за счет средств бюджета автономного округа</t>
  </si>
  <si>
    <t>Расходы на организацию государственной итоговой аттестации (ГИА) за счет средств автономного округа</t>
  </si>
  <si>
    <t xml:space="preserve">Субсидия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</si>
  <si>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Софинансирование субсидии организация бесплатного горячего питания обучающихся,получающих начальное общее образование в государственных муниципальных образовательных организациях</t>
  </si>
  <si>
    <t>Субсидия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бюджета автономного округа)</t>
  </si>
  <si>
    <t>Создание условий для удовлетворения потребности населения района в оказании услуг в учреждениях дошкольного образования» (содержание учреждений)</t>
  </si>
  <si>
    <t>Создание условий для удовлетворения потребности населения района в оказании услуг в учреждениях общего среднего образования (содержание учреждений)</t>
  </si>
  <si>
    <t>Реализация энергосервисных контрактов, направленных на энергосбережение в учреждениях общего среднего образования</t>
  </si>
  <si>
    <t>Питание обучающихся на платной основе</t>
  </si>
  <si>
    <t>Расходы для  удовлетворения потребностей населения района в оказании услуг в сфере дополнительного образования (содержание учреждения) в рамках муниципального задания</t>
  </si>
  <si>
    <t xml:space="preserve">Реализация программы персонифицированного финансирования дополнительного образования детей </t>
  </si>
  <si>
    <t>Финансовое обеспечение деятельности уполномоченной организации в части возмещения затрат, связанных с оказанием образовательных услуг по реализации дополнительных общеобразовательных программ</t>
  </si>
  <si>
    <t xml:space="preserve">Основное мероприятие "Организация и участие в мероприятиях, направленных на выявление и развитие талантливых детей и молодежи" </t>
  </si>
  <si>
    <t xml:space="preserve">Основное мероприятие "Создание условий для развития гражданско-патриотических качеств детей и молодежи" </t>
  </si>
  <si>
    <t>Организация деятельности «дворовых площадок», клубов по месту жительства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</si>
  <si>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</si>
  <si>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Организация деятельности лагерей с дневным пребыванием детей</t>
  </si>
  <si>
    <t>Организация отдыха и оздоровления детей на территории Ханты-Мансийского автономного округа – Югры и в климатически благоприятных регионах Российской Федерации</t>
  </si>
  <si>
    <t>Районное мероприятие профессиональной ориентации «Лаборатория профессий»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</si>
  <si>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"Поддержка семьи, материнства и детства" государственной программы "Социальное и демографическое развитие" за счет средств бюджета автономного округа</t>
  </si>
  <si>
    <t>Единая субвенция на осуществление деятельности по опеке и попечительству в рамках подпрограммы "Поддержка семьи, материнства и детства" государственной программы "Социальное и демографическое развитие" за счет средств бюджета автономного округа</t>
  </si>
  <si>
    <t>Субвенция на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сотояния жилых помещений, а так же за распоряжениемими в рамках подпрограммы "Поддержка семьи, материнства и детства" государственной программы "Социальное и демографическое развитие" за счет средств бюджета автономного округа</t>
  </si>
  <si>
    <t>2.</t>
  </si>
  <si>
    <t>3.</t>
  </si>
  <si>
    <t>Поддержка талантливых детей, обучающихся в детской музыкальной школе, повышение уровня мастерства педагогов</t>
  </si>
  <si>
    <t>Строительство СДК п.Горноправдинск</t>
  </si>
  <si>
    <t>Субсидия на гос. поддержку отрасли культуры</t>
  </si>
  <si>
    <t>Субсидия на гос. поддержку отрасли культуры (за счет бюджета автономного округа)</t>
  </si>
  <si>
    <t>Субсидия на модернизацию муниципальных общедоступных библиотек, в том числе комплектование книжных фондов</t>
  </si>
  <si>
    <t>4.</t>
  </si>
  <si>
    <t>Софинансирование мероприятия на расходы муниципальных образований по развитию сети спортивных объектов шаговой доступности</t>
  </si>
  <si>
    <t>5.</t>
  </si>
  <si>
    <t>Субсидия на улучшение жилищных условий граждан, проживающих на сельских территориях подпрограммы "Комплексное развитие сельских территорий" государственной программы "Развитие агропромышленного комплекса" софинансирование местного бюджета</t>
  </si>
  <si>
    <t>Субсидия на улучшение жилищных условий граждан, проживающих на сельских территориях подпрограммы "Комплексное развитие сельских территорий" государственной программы "Развитие агропромышленного комплекса" за счет средств бюджета автономного округа</t>
  </si>
  <si>
    <t>"Проведение информационной антинаркотической политики"</t>
  </si>
  <si>
    <t>Капитальный ремонт. Здание лыжной базы, назначение: нежилое, 1 – этажный, общая площадь 123.6 кв.м, инв.№ 71:129:000:000031570, лит. А, адрес (местоположение) объекта: Тюменская область, Ханты-Мансийский автономный округ-Югра, Ханты-Мансийский район, сельское поселение Луговской, п. Луговской, ул. Гагарина, д.4б</t>
  </si>
  <si>
    <t>Организация и проведение учебно-тренировочных соревнований для инвалидов и лиц с ограниченными возможностями здоровья</t>
  </si>
  <si>
    <t>Участие в региональных соревнованиях для инвалидов и лиц с ограниченными возможностями здоровья</t>
  </si>
  <si>
    <t>Приобретение спортивного инвентаря и оборудования для инвалидов и маломобильных групп населения</t>
  </si>
  <si>
    <t>в сфере образованияч</t>
  </si>
  <si>
    <t>обесп жильем</t>
  </si>
  <si>
    <t>в сфере культ и спорта</t>
  </si>
  <si>
    <t>в сфере соц подд (меропр 52.14.01</t>
  </si>
  <si>
    <t>Муниципальная программа «Развитие образования в Ханты-Мансийском районе»</t>
  </si>
  <si>
    <t>Муниципальная программа «Культура Ханты-Мансийского района»</t>
  </si>
  <si>
    <t>Муниципальная программа «Развитие спорта и туризма на территории Ханты-Мансийского района»</t>
  </si>
  <si>
    <t>Муниципальная программа «Улучшение жилищных условий жителей Ханты-Мансийского района»</t>
  </si>
  <si>
    <t>Благоустройство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 (за счет средств бюджета автономного округа)</t>
  </si>
  <si>
    <t>Строительство СДК п.Горноправдинск (за счет бюджета автономного округа)</t>
  </si>
  <si>
    <t>Субсидия на модернизацию муниципальных общедоступных библиотек, в том числе комплектование книжных фондов (за счет бюджета автономного округа)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</si>
  <si>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</si>
  <si>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(за счет средств бюджета автономного округа)</t>
  </si>
  <si>
    <t>Субсидия, передаваемая СОНКО на организацию и проведение  районных физкультурных и спортивных мероприятий</t>
  </si>
  <si>
    <t>Субсидии на софинансирование расходов муниципальных образований по развитию сети спортивных объектов шаговой доступности  (за счет средств бюджета автономного округа)</t>
  </si>
  <si>
    <t>Субсидии на реализацию полномочий в области строительства и жилищных отношений (за счет средств бюджета автономного округа)</t>
  </si>
  <si>
    <t>Софинансирование мероприятий на реализацию полномочий в области строительства и жилищных отношений (Приобретение жилых помещений по договорам купли-продажи и (или) приобретение жилых помещений по договорам участия в долевом строительстве)</t>
  </si>
  <si>
    <t>2026 год</t>
  </si>
  <si>
    <t>2027 год</t>
  </si>
  <si>
    <t>2028 год</t>
  </si>
  <si>
    <t>Муниципальная программа "Профилактика терроризма и правонарушений в сфере обеспечения общественной безопасности в Ханты-Мансийском районе"</t>
  </si>
  <si>
    <t xml:space="preserve"> "Информационное, организационно-методическое сопровождение реализации программы" 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</si>
  <si>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</si>
  <si>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гос. и мун. образовательных организациях (за счет средств фед.бюджет)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</si>
  <si>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(за счет средств бюджета автономного округа)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</si>
  <si>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</si>
  <si>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Социальная поддержка лицам, заключившим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</si>
  <si>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Муниципальная программа «Комплексное развитие транспортной системы на территории Ханты-Мансийского района»</t>
  </si>
  <si>
    <t>Популяризация деятельности школьных отрядов юных инспекторов дорожного движения</t>
  </si>
  <si>
    <t>Участие в районных, региональных слетах, конкурсах юных инспекторов дорожного движения</t>
  </si>
  <si>
    <t>Создание модельных муниципальных библиотек Регионального проекта "Семейные ценности и инфраструктура культуры" (за счет средств федерального бюджета)</t>
  </si>
  <si>
    <t>Создание модельных муниципальных библиотек Регионального проекта "Семейные ценности и инфраструктура культуры" (за счет бюджета автономного округа)</t>
  </si>
  <si>
    <t>Создание модельных муниципальных библиотек Регионального проекта "Семейные ценности и инфраструктура культуры"</t>
  </si>
  <si>
    <t>Субсидии на поддержку отрасли культуры в муниципальных образованиях автономного округа (за счет средств федерального бюджета)</t>
  </si>
  <si>
    <t>Приняли участие в окружных (региональных) и другого уровня соревнованиях (спорт высших достижений) (субсидия на иные цели)" за счет средств бюджета автономного округа</t>
  </si>
  <si>
    <t>Предоставление субсидий на реализацию мероприятий по обеспечению жильем молодых семей в рамках  государственной программы "Строительство" на условиях софинансирования из федерального, окружного и местного бюджетов</t>
  </si>
  <si>
    <t>Субсидии на предоставление социальных выплат на строительство (приобретение) жилья молодым семьям и молодым специалистам, проживающим в сельской местности за счет средств федерального бюджета</t>
  </si>
  <si>
    <t>Субсидии на реализацию мероприятий по обеспечению жильем молодых семей в рамках государственной программы "Строительство" за счет средств бюджета автономного округа</t>
  </si>
  <si>
    <t>6.</t>
  </si>
  <si>
    <t>С.П.Пагилева</t>
  </si>
  <si>
    <t>Содержание учреждений образования (за счет средств местного бюджета)</t>
  </si>
  <si>
    <t>Субвенции на социальную поддержку отдельным категориям обучающихся в муниципальных общеобразовательных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образовательным программам за счет средств бюджета автономного округа</t>
  </si>
  <si>
    <t>Субвенции на организацию и обеспечение отдыха и оздоровление детей на территории Ханты-Мансийского автономного округа – Югры и в климатически благоприятных регионах Российской Федерации (за счет средств бюджета автономного округа)</t>
  </si>
  <si>
    <t>Субвенции на организацию проведение аккарицидной, дезинсекционной (ларвицидная) обработки, барьерной дератизации, а также сбор и утилизация трупов животных на территории Ханты-Мансийского района (за счет средств бюджета автономного округа)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</si>
  <si>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(за счет средств бюджета автономного округа)</t>
  </si>
  <si>
    <t>Председатель комитета по финансам
 Администрации Ханты-Мансийского района</t>
  </si>
  <si>
    <t>Информация об объёмах бюджетных ассигнований, направляемых на государственную поддержку семьи и детей, предусмотренных в проекте решения Думы Ханты-Мансийского района «О бюджете Ханты-Мансийского района
 на 2026 год и на плановый период 2027 и 2028 годов»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</si>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</sst>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\.00\.00"/>
    <numFmt numFmtId="165" formatCode="#,##0.00;[Red]\-#,##0.00;0.00"/>
    <numFmt numFmtId="166" formatCode="#,##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6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Border="1"/>
    <xf numFmtId="2" fontId="0" fillId="0" borderId="1" xfId="0" applyNumberFormat="1" applyBorder="1"/>
    <xf numFmtId="4" fontId="0" fillId="0" borderId="1" xfId="0" applyNumberFormat="1" applyBorder="1"/>
    <xf numFmtId="0" fontId="1" fillId="0" borderId="1" xfId="0" applyFont="1" applyBorder="1" applyAlignment="1">
      <alignment vertical="center" wrapText="1"/>
    </xf>
    <xf numFmtId="165" fontId="8" fillId="0" borderId="1" xfId="0" applyNumberFormat="1" applyFont="1" applyBorder="1"/>
    <xf numFmtId="164" fontId="2" fillId="0" borderId="1" xfId="0" applyNumberFormat="1" applyFont="1" applyBorder="1" applyProtection="1">
      <protection hidden="1"/>
    </xf>
    <xf numFmtId="0" fontId="2" fillId="0" borderId="1" xfId="0" applyFont="1" applyBorder="1" applyAlignment="1" applyProtection="1">
      <alignment wrapText="1"/>
      <protection hidden="1"/>
    </xf>
    <xf numFmtId="165" fontId="2" fillId="0" borderId="1" xfId="0" applyNumberFormat="1" applyFont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165" fontId="4" fillId="0" borderId="1" xfId="0" applyNumberFormat="1" applyFont="1" applyBorder="1" applyAlignment="1" applyProtection="1">
      <alignment horizontal="center" vertical="center" wrapText="1"/>
      <protection hidden="1"/>
    </xf>
    <xf numFmtId="166" fontId="4" fillId="0" borderId="1" xfId="0" applyNumberFormat="1" applyFont="1" applyBorder="1" applyAlignment="1" applyProtection="1">
      <alignment horizontal="center" vertical="center" wrapText="1"/>
      <protection hidden="1"/>
    </xf>
    <xf numFmtId="166" fontId="4" fillId="0" borderId="1" xfId="0" applyNumberFormat="1" applyFont="1" applyBorder="1" applyAlignment="1" applyProtection="1">
      <alignment horizontal="center" vertical="center"/>
      <protection hidden="1"/>
    </xf>
    <xf numFmtId="165" fontId="2" fillId="0" borderId="1" xfId="0" applyNumberFormat="1" applyFont="1" applyBorder="1" applyAlignment="1" applyProtection="1">
      <alignment horizontal="center" wrapText="1"/>
      <protection hidden="1"/>
    </xf>
    <xf numFmtId="166" fontId="2" fillId="0" borderId="1" xfId="0" applyNumberFormat="1" applyFont="1" applyBorder="1" applyAlignment="1" applyProtection="1">
      <alignment horizont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 applyProtection="1">
      <alignment horizontal="center" vertical="center" wrapText="1"/>
      <protection hidden="1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  <protection hidden="1"/>
    </xf>
    <xf numFmtId="4" fontId="0" fillId="0" borderId="0" xfId="0" applyNumberFormat="1"/>
    <xf numFmtId="14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  <protection hidden="1"/>
    </xf>
    <xf numFmtId="4" fontId="4" fillId="0" borderId="1" xfId="0" applyNumberFormat="1" applyFont="1" applyBorder="1" applyAlignment="1" applyProtection="1">
      <alignment horizontal="center" vertical="center" wrapText="1"/>
      <protection hidden="1"/>
    </xf>
    <xf numFmtId="0" fontId="1" fillId="0" borderId="1" xfId="0" applyFont="1" applyBorder="1"/>
    <xf numFmtId="0" fontId="2" fillId="0" borderId="1" xfId="0" applyFont="1" applyBorder="1" applyProtection="1">
      <protection hidden="1"/>
    </xf>
    <xf numFmtId="0" fontId="5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7"/>
  <sheetViews>
    <sheetView tabSelected="1" view="pageBreakPreview" zoomScale="80" zoomScaleNormal="80" zoomScaleSheetLayoutView="80" workbookViewId="0">
      <selection activeCell="F7" sqref="F7"/>
    </sheetView>
  </sheetViews>
  <sheetFormatPr defaultRowHeight="15" outlineLevelRow="1" outlineLevelCol="1" x14ac:dyDescent="0.25"/>
  <cols>
    <col min="1" max="1" width="3.7109375" customWidth="1"/>
    <col min="2" max="2" width="8.7109375" customWidth="1"/>
    <col min="3" max="3" width="77.5703125" customWidth="1"/>
    <col min="4" max="4" width="0" hidden="1" customWidth="1"/>
    <col min="5" max="5" width="18" hidden="1" customWidth="1"/>
    <col min="6" max="7" width="17.28515625" bestFit="1" customWidth="1"/>
    <col min="8" max="8" width="18.7109375" customWidth="1"/>
    <col min="9" max="9" width="36.42578125" hidden="1" customWidth="1" outlineLevel="1"/>
    <col min="10" max="11" width="16.28515625" hidden="1" customWidth="1" outlineLevel="1"/>
    <col min="12" max="13" width="12.42578125" hidden="1" customWidth="1" outlineLevel="1"/>
    <col min="14" max="15" width="13.85546875" hidden="1" customWidth="1" outlineLevel="1"/>
    <col min="16" max="16" width="14.28515625" hidden="1" customWidth="1" outlineLevel="1"/>
    <col min="17" max="17" width="9.140625" hidden="1" customWidth="1" outlineLevel="1"/>
    <col min="18" max="18" width="9.140625" collapsed="1"/>
  </cols>
  <sheetData>
    <row r="1" spans="2:17" x14ac:dyDescent="0.25">
      <c r="E1" s="1"/>
      <c r="F1" s="1"/>
      <c r="G1" s="1"/>
    </row>
    <row r="2" spans="2:17" x14ac:dyDescent="0.25">
      <c r="E2" s="1"/>
      <c r="F2" s="1"/>
      <c r="G2" s="1"/>
    </row>
    <row r="3" spans="2:17" ht="63.75" customHeight="1" x14ac:dyDescent="0.25">
      <c r="B3" s="49" t="s">
        <v>109</v>
      </c>
      <c r="C3" s="50"/>
      <c r="D3" s="50"/>
      <c r="E3" s="50"/>
      <c r="F3" s="50"/>
      <c r="G3" s="50"/>
      <c r="H3" s="51"/>
    </row>
    <row r="4" spans="2:17" ht="18.75" x14ac:dyDescent="0.25">
      <c r="B4" s="52" t="s">
        <v>110</v>
      </c>
      <c r="C4" s="53"/>
      <c r="D4" s="53"/>
      <c r="E4" s="53"/>
      <c r="F4" s="53"/>
      <c r="G4" s="53"/>
      <c r="H4" s="54"/>
    </row>
    <row r="5" spans="2:17" ht="18.75" x14ac:dyDescent="0.25">
      <c r="B5" s="2" t="s">
        <v>0</v>
      </c>
      <c r="C5" s="3" t="s">
        <v>1</v>
      </c>
      <c r="D5" s="3" t="s">
        <v>2</v>
      </c>
      <c r="E5" s="4" t="s">
        <v>3</v>
      </c>
      <c r="F5" s="4" t="s">
        <v>80</v>
      </c>
      <c r="G5" s="4" t="s">
        <v>81</v>
      </c>
      <c r="H5" s="4" t="s">
        <v>82</v>
      </c>
    </row>
    <row r="6" spans="2:17" ht="18.75" x14ac:dyDescent="0.25">
      <c r="B6" s="5"/>
      <c r="C6" s="5" t="s">
        <v>4</v>
      </c>
      <c r="D6" s="6" t="e">
        <f>D7+D8+D9</f>
        <v>#REF!</v>
      </c>
      <c r="E6" s="4" t="e">
        <f>E7+E8+E9</f>
        <v>#REF!</v>
      </c>
      <c r="F6" s="7">
        <f t="shared" ref="F6:G6" si="0">F7+F8+F9</f>
        <v>2328494.6000000006</v>
      </c>
      <c r="G6" s="7">
        <f t="shared" si="0"/>
        <v>2340144.4000000004</v>
      </c>
      <c r="H6" s="7">
        <f>H7+H8+H9</f>
        <v>2337821.1000000006</v>
      </c>
    </row>
    <row r="7" spans="2:17" ht="18.75" x14ac:dyDescent="0.25">
      <c r="B7" s="5"/>
      <c r="C7" s="5" t="s">
        <v>5</v>
      </c>
      <c r="D7" s="6" t="e">
        <f>D11+D73+D88+D101</f>
        <v>#REF!</v>
      </c>
      <c r="E7" s="4" t="e">
        <f>E11+E73+E88+E101</f>
        <v>#REF!</v>
      </c>
      <c r="F7" s="7">
        <f>F11+F73+F88+F101</f>
        <v>1849789.3000000003</v>
      </c>
      <c r="G7" s="7">
        <f>G11+G73+G88+G101</f>
        <v>1863026.2000000002</v>
      </c>
      <c r="H7" s="7">
        <f>H11+H73+H88+H101</f>
        <v>1861402.1000000006</v>
      </c>
    </row>
    <row r="8" spans="2:17" ht="18.75" x14ac:dyDescent="0.25">
      <c r="B8" s="5"/>
      <c r="C8" s="5" t="s">
        <v>6</v>
      </c>
      <c r="D8" s="6">
        <f>D12+D74+D102</f>
        <v>40374.600000000006</v>
      </c>
      <c r="E8" s="4">
        <f>E12+E74+E102</f>
        <v>40520.700000000004</v>
      </c>
      <c r="F8" s="7">
        <f>F12+F74+F102</f>
        <v>81419.099999999991</v>
      </c>
      <c r="G8" s="7">
        <f>G12+G74+G102</f>
        <v>77692.400000000009</v>
      </c>
      <c r="H8" s="7">
        <f>H12+H74+H102</f>
        <v>76851.5</v>
      </c>
    </row>
    <row r="9" spans="2:17" ht="18.75" x14ac:dyDescent="0.25">
      <c r="B9" s="5"/>
      <c r="C9" s="5" t="s">
        <v>7</v>
      </c>
      <c r="D9" s="6" t="e">
        <f>D13+D69+D75+D89+D103+D112</f>
        <v>#REF!</v>
      </c>
      <c r="E9" s="4" t="e">
        <f>E13+E69+E75+E89+E103+E112</f>
        <v>#REF!</v>
      </c>
      <c r="F9" s="7">
        <f>F13+F69+F75+F89+F103+F112</f>
        <v>397286.2</v>
      </c>
      <c r="G9" s="7">
        <f>G13+G69+G75+G89+G103+G112</f>
        <v>399425.80000000005</v>
      </c>
      <c r="H9" s="7">
        <f>H13+H69+H75+H89+H103+H112</f>
        <v>399567.5</v>
      </c>
      <c r="I9" s="8" t="s">
        <v>66</v>
      </c>
      <c r="J9" s="9">
        <f>E29</f>
        <v>5314</v>
      </c>
      <c r="K9" s="9" t="e">
        <f>J9*100/$J$13</f>
        <v>#REF!</v>
      </c>
      <c r="L9" s="9">
        <f>F29</f>
        <v>10148.9</v>
      </c>
      <c r="M9" s="9">
        <f>L9*100/$L$13</f>
        <v>0.43592972583791972</v>
      </c>
      <c r="N9" s="9">
        <f t="shared" ref="N9" si="1">G29</f>
        <v>10148.9</v>
      </c>
      <c r="O9" s="9">
        <f>N9*100/$N$13</f>
        <v>0.43375920139310342</v>
      </c>
      <c r="P9" s="9">
        <f>H29</f>
        <v>10148.9</v>
      </c>
      <c r="Q9" s="10">
        <f>P9*100/$P$13</f>
        <v>0.43419033827350034</v>
      </c>
    </row>
    <row r="10" spans="2:17" ht="37.5" x14ac:dyDescent="0.25">
      <c r="B10" s="2" t="s">
        <v>8</v>
      </c>
      <c r="C10" s="3" t="s">
        <v>67</v>
      </c>
      <c r="D10" s="6">
        <f>D11+D12+D13</f>
        <v>1533450.7851800001</v>
      </c>
      <c r="E10" s="4">
        <f>E11+E12+E13</f>
        <v>1577148.3299999998</v>
      </c>
      <c r="F10" s="7">
        <v>2223525.4000000004</v>
      </c>
      <c r="G10" s="7">
        <v>2240329.1</v>
      </c>
      <c r="H10" s="7">
        <v>2237964.2000000002</v>
      </c>
      <c r="I10" s="8" t="s">
        <v>63</v>
      </c>
      <c r="J10" s="11">
        <f>E10-E29</f>
        <v>1571834.3299999998</v>
      </c>
      <c r="K10" s="9" t="e">
        <f t="shared" ref="K10:K13" si="2">J10*100/$J$13</f>
        <v>#REF!</v>
      </c>
      <c r="L10" s="11">
        <f>F10-F29</f>
        <v>2213376.5000000005</v>
      </c>
      <c r="M10" s="9">
        <f t="shared" ref="M10:M13" si="3">L10*100/$L$13</f>
        <v>95.072038429888423</v>
      </c>
      <c r="N10" s="11">
        <f t="shared" ref="N10" si="4">G10-G29</f>
        <v>2230180.2000000002</v>
      </c>
      <c r="O10" s="9">
        <f t="shared" ref="O10:O13" si="5">N10*100/$N$13</f>
        <v>95.3168503497632</v>
      </c>
      <c r="P10" s="11">
        <f>H10-H29</f>
        <v>2227815.3000000003</v>
      </c>
      <c r="Q10" s="10">
        <f t="shared" ref="Q10:Q13" si="6">P10*100/$P$13</f>
        <v>95.310415780811681</v>
      </c>
    </row>
    <row r="11" spans="2:17" ht="18.75" x14ac:dyDescent="0.25">
      <c r="B11" s="12"/>
      <c r="C11" s="12" t="s">
        <v>5</v>
      </c>
      <c r="D11" s="6">
        <f>D28+D30+D31+D33+D34+D35+D39+D51+D52+D53+D54+D63+D64+D65+D66+D67</f>
        <v>1335960.2</v>
      </c>
      <c r="E11" s="4">
        <f>E28+E30+E31+E33+E34+E35+E39+E51+E52+E53+E54+E63+E64+E65+E66+E67</f>
        <v>1416951.4</v>
      </c>
      <c r="F11" s="7">
        <v>1763202.3000000003</v>
      </c>
      <c r="G11" s="7">
        <v>1777028.6</v>
      </c>
      <c r="H11" s="7">
        <v>1775405.1000000003</v>
      </c>
      <c r="I11" s="8" t="s">
        <v>64</v>
      </c>
      <c r="J11" s="11" t="e">
        <f>E100</f>
        <v>#REF!</v>
      </c>
      <c r="K11" s="9" t="e">
        <f t="shared" si="2"/>
        <v>#REF!</v>
      </c>
      <c r="L11" s="11">
        <f>F100</f>
        <v>81616.999999999985</v>
      </c>
      <c r="M11" s="9">
        <f t="shared" si="3"/>
        <v>3.5057273629372134</v>
      </c>
      <c r="N11" s="11">
        <f t="shared" ref="N11" si="7">G100</f>
        <v>86170.6</v>
      </c>
      <c r="O11" s="9">
        <f t="shared" si="5"/>
        <v>3.6828908196518397</v>
      </c>
      <c r="P11" s="11">
        <f>H100</f>
        <v>86150.8</v>
      </c>
      <c r="Q11" s="10">
        <f t="shared" si="6"/>
        <v>3.6857043615103775</v>
      </c>
    </row>
    <row r="12" spans="2:17" ht="18.75" x14ac:dyDescent="0.25">
      <c r="B12" s="12"/>
      <c r="C12" s="12" t="s">
        <v>6</v>
      </c>
      <c r="D12" s="6">
        <f>D27+D38</f>
        <v>40305.800000000003</v>
      </c>
      <c r="E12" s="4">
        <f>E27+E38</f>
        <v>40373.5</v>
      </c>
      <c r="F12" s="7">
        <v>78166.3</v>
      </c>
      <c r="G12" s="7">
        <v>77563.5</v>
      </c>
      <c r="H12" s="7">
        <v>76740</v>
      </c>
      <c r="I12" s="8" t="s">
        <v>65</v>
      </c>
      <c r="J12" s="11" t="e">
        <f>E72+E87</f>
        <v>#REF!</v>
      </c>
      <c r="K12" s="9" t="e">
        <f t="shared" si="2"/>
        <v>#REF!</v>
      </c>
      <c r="L12" s="11">
        <f>F72+F87</f>
        <v>22962.2</v>
      </c>
      <c r="M12" s="9">
        <f t="shared" si="3"/>
        <v>0.98630448133644832</v>
      </c>
      <c r="N12" s="11">
        <f>G72+G87</f>
        <v>13254.7</v>
      </c>
      <c r="O12" s="9">
        <f t="shared" si="5"/>
        <v>0.56649962919185015</v>
      </c>
      <c r="P12" s="11">
        <f>H72+H87</f>
        <v>13316.100000000002</v>
      </c>
      <c r="Q12" s="10">
        <f t="shared" si="6"/>
        <v>0.56968951940444368</v>
      </c>
    </row>
    <row r="13" spans="2:17" ht="18.75" x14ac:dyDescent="0.25">
      <c r="B13" s="12"/>
      <c r="C13" s="12" t="s">
        <v>7</v>
      </c>
      <c r="D13" s="6">
        <f>D14+D15+D16+D18+D20+D21+D22+D24+D25+D26+D37+D40+D41+D42+D43+D44+D45+D46+D47+D48+D49+D56+D57+D58+D59+D60+D61+D62</f>
        <v>157184.78518000001</v>
      </c>
      <c r="E13" s="4">
        <f>E14+E15+E16+E18+E20+E21+E22+E24+E25+E26+E37+E40+E41+E42+E43+E44+E45+E46+E47+E48+E49+E56+E57+E58+E59+E60+E61+E62</f>
        <v>119823.43</v>
      </c>
      <c r="F13" s="7">
        <v>382156.79999999999</v>
      </c>
      <c r="G13" s="7">
        <v>385737.00000000006</v>
      </c>
      <c r="H13" s="7">
        <v>385819.10000000003</v>
      </c>
      <c r="J13" s="13" t="e">
        <f>SUM(J9:J12)</f>
        <v>#REF!</v>
      </c>
      <c r="K13" s="9" t="e">
        <f t="shared" si="2"/>
        <v>#REF!</v>
      </c>
      <c r="L13" s="13">
        <f t="shared" ref="L13:P13" si="8">SUM(L9:L12)</f>
        <v>2328104.6000000006</v>
      </c>
      <c r="M13" s="9">
        <f t="shared" si="3"/>
        <v>100</v>
      </c>
      <c r="N13" s="13">
        <f t="shared" si="8"/>
        <v>2339754.4000000004</v>
      </c>
      <c r="O13" s="9">
        <f t="shared" si="5"/>
        <v>100</v>
      </c>
      <c r="P13" s="13">
        <f t="shared" si="8"/>
        <v>2337431.1</v>
      </c>
      <c r="Q13" s="10">
        <f t="shared" si="6"/>
        <v>100</v>
      </c>
    </row>
    <row r="14" spans="2:17" ht="18.75" x14ac:dyDescent="0.3">
      <c r="B14" s="14"/>
      <c r="C14" s="15" t="s">
        <v>9</v>
      </c>
      <c r="D14" s="16">
        <f>1350000/1000</f>
        <v>1350</v>
      </c>
      <c r="E14" s="16">
        <v>1342.1</v>
      </c>
      <c r="F14" s="17">
        <v>1350</v>
      </c>
      <c r="G14" s="17">
        <v>1350</v>
      </c>
      <c r="H14" s="17">
        <v>1350</v>
      </c>
      <c r="J14">
        <v>4</v>
      </c>
    </row>
    <row r="15" spans="2:17" ht="18.75" hidden="1" x14ac:dyDescent="0.3">
      <c r="B15" s="14"/>
      <c r="C15" s="15" t="s">
        <v>10</v>
      </c>
      <c r="D15" s="16">
        <v>100</v>
      </c>
      <c r="E15" s="16">
        <v>0</v>
      </c>
      <c r="F15" s="17">
        <v>0</v>
      </c>
      <c r="G15" s="18">
        <v>0</v>
      </c>
      <c r="H15" s="18">
        <v>0</v>
      </c>
    </row>
    <row r="16" spans="2:17" ht="37.5" hidden="1" x14ac:dyDescent="0.3">
      <c r="B16" s="14"/>
      <c r="C16" s="15" t="s">
        <v>84</v>
      </c>
      <c r="D16" s="16">
        <v>490</v>
      </c>
      <c r="E16" s="16">
        <v>0</v>
      </c>
      <c r="F16" s="17">
        <v>0</v>
      </c>
      <c r="G16" s="18">
        <v>0</v>
      </c>
      <c r="H16" s="18">
        <v>0</v>
      </c>
    </row>
    <row r="17" spans="2:8" ht="93.75" hidden="1" x14ac:dyDescent="0.3">
      <c r="B17" s="14"/>
      <c r="C17" s="19" t="s">
        <v>71</v>
      </c>
      <c r="D17" s="16">
        <v>0</v>
      </c>
      <c r="E17" s="16">
        <v>0</v>
      </c>
      <c r="F17" s="17">
        <v>0</v>
      </c>
      <c r="G17" s="18">
        <v>0</v>
      </c>
      <c r="H17" s="18">
        <v>0</v>
      </c>
    </row>
    <row r="18" spans="2:8" ht="37.5" x14ac:dyDescent="0.3">
      <c r="B18" s="14"/>
      <c r="C18" s="19" t="s">
        <v>103</v>
      </c>
      <c r="D18" s="16">
        <v>0</v>
      </c>
      <c r="E18" s="16">
        <v>0</v>
      </c>
      <c r="F18" s="17">
        <v>241773</v>
      </c>
      <c r="G18" s="18">
        <v>252362.2</v>
      </c>
      <c r="H18" s="18">
        <v>252548.1</v>
      </c>
    </row>
    <row r="19" spans="2:8" ht="18.75" x14ac:dyDescent="0.3">
      <c r="B19" s="14"/>
      <c r="C19" s="15" t="s">
        <v>11</v>
      </c>
      <c r="D19" s="16">
        <f>D20+D21+D22</f>
        <v>15000.000000000002</v>
      </c>
      <c r="E19" s="16">
        <f>E20+E21+E22</f>
        <v>10049.83</v>
      </c>
      <c r="F19" s="17">
        <v>10570.4</v>
      </c>
      <c r="G19" s="17">
        <v>9411.4</v>
      </c>
      <c r="H19" s="17">
        <v>9411.4</v>
      </c>
    </row>
    <row r="20" spans="2:8" ht="18.75" x14ac:dyDescent="0.3">
      <c r="B20" s="14"/>
      <c r="C20" s="15" t="s">
        <v>12</v>
      </c>
      <c r="D20" s="16">
        <v>12513.000800000002</v>
      </c>
      <c r="E20" s="16">
        <v>8070.13</v>
      </c>
      <c r="F20" s="17">
        <v>8858.1</v>
      </c>
      <c r="G20" s="18">
        <v>7699.1</v>
      </c>
      <c r="H20" s="18">
        <v>7699.1</v>
      </c>
    </row>
    <row r="21" spans="2:8" ht="18.75" x14ac:dyDescent="0.3">
      <c r="B21" s="14"/>
      <c r="C21" s="15" t="s">
        <v>13</v>
      </c>
      <c r="D21" s="16">
        <v>2386.9992000000002</v>
      </c>
      <c r="E21" s="16">
        <v>1829.7</v>
      </c>
      <c r="F21" s="17">
        <v>1562.3</v>
      </c>
      <c r="G21" s="18">
        <v>1562.3</v>
      </c>
      <c r="H21" s="18">
        <v>1562.3</v>
      </c>
    </row>
    <row r="22" spans="2:8" ht="18.75" x14ac:dyDescent="0.3">
      <c r="B22" s="14"/>
      <c r="C22" s="15" t="s">
        <v>14</v>
      </c>
      <c r="D22" s="16">
        <v>100</v>
      </c>
      <c r="E22" s="16">
        <v>150</v>
      </c>
      <c r="F22" s="17">
        <v>150</v>
      </c>
      <c r="G22" s="18">
        <v>150</v>
      </c>
      <c r="H22" s="18">
        <v>150</v>
      </c>
    </row>
    <row r="23" spans="2:8" ht="18.75" x14ac:dyDescent="0.3">
      <c r="B23" s="14"/>
      <c r="C23" s="15" t="s">
        <v>15</v>
      </c>
      <c r="D23" s="16">
        <f>D24+D25+D26</f>
        <v>98181.428799999994</v>
      </c>
      <c r="E23" s="16">
        <f>E24+E25+E26</f>
        <v>67116.800000000003</v>
      </c>
      <c r="F23" s="17">
        <v>84514.599999999991</v>
      </c>
      <c r="G23" s="17">
        <v>81979.199999999997</v>
      </c>
      <c r="H23" s="17">
        <v>81979.199999999997</v>
      </c>
    </row>
    <row r="24" spans="2:8" ht="18.75" x14ac:dyDescent="0.3">
      <c r="B24" s="14"/>
      <c r="C24" s="15" t="s">
        <v>16</v>
      </c>
      <c r="D24" s="16">
        <v>73843.208799999993</v>
      </c>
      <c r="E24" s="16">
        <v>51352.9</v>
      </c>
      <c r="F24" s="17">
        <v>67071.7</v>
      </c>
      <c r="G24" s="18">
        <v>64536.3</v>
      </c>
      <c r="H24" s="18">
        <v>64536.3</v>
      </c>
    </row>
    <row r="25" spans="2:8" ht="18.75" x14ac:dyDescent="0.3">
      <c r="B25" s="14"/>
      <c r="C25" s="15" t="s">
        <v>17</v>
      </c>
      <c r="D25" s="16">
        <v>21767.948399999997</v>
      </c>
      <c r="E25" s="16">
        <v>14210.4</v>
      </c>
      <c r="F25" s="17">
        <v>15257.5</v>
      </c>
      <c r="G25" s="18">
        <v>15257.5</v>
      </c>
      <c r="H25" s="18">
        <v>15257.5</v>
      </c>
    </row>
    <row r="26" spans="2:8" ht="18.75" x14ac:dyDescent="0.3">
      <c r="B26" s="14"/>
      <c r="C26" s="15" t="s">
        <v>18</v>
      </c>
      <c r="D26" s="16">
        <v>2570.2716</v>
      </c>
      <c r="E26" s="16">
        <v>1553.5</v>
      </c>
      <c r="F26" s="17">
        <v>2185.4</v>
      </c>
      <c r="G26" s="18">
        <v>2185.4</v>
      </c>
      <c r="H26" s="18">
        <v>2185.4</v>
      </c>
    </row>
    <row r="27" spans="2:8" ht="75" x14ac:dyDescent="0.3">
      <c r="B27" s="14"/>
      <c r="C27" s="15" t="s">
        <v>85</v>
      </c>
      <c r="D27" s="16">
        <v>36218.5</v>
      </c>
      <c r="E27" s="16">
        <v>36218.5</v>
      </c>
      <c r="F27" s="17">
        <v>73400.100000000006</v>
      </c>
      <c r="G27" s="18">
        <v>73400.100000000006</v>
      </c>
      <c r="H27" s="18">
        <v>73180.399999999994</v>
      </c>
    </row>
    <row r="28" spans="2:8" ht="112.5" x14ac:dyDescent="0.3">
      <c r="B28" s="14"/>
      <c r="C28" s="19" t="s">
        <v>104</v>
      </c>
      <c r="D28" s="16">
        <v>69664</v>
      </c>
      <c r="E28" s="16">
        <v>76134.600000000006</v>
      </c>
      <c r="F28" s="17">
        <v>67205.7</v>
      </c>
      <c r="G28" s="18">
        <v>66039.899999999994</v>
      </c>
      <c r="H28" s="18">
        <v>64954.5</v>
      </c>
    </row>
    <row r="29" spans="2:8" ht="75" x14ac:dyDescent="0.3">
      <c r="B29" s="14"/>
      <c r="C29" s="15" t="s">
        <v>19</v>
      </c>
      <c r="D29" s="16">
        <f>D30+D31</f>
        <v>5046</v>
      </c>
      <c r="E29" s="16">
        <f>E30+E31</f>
        <v>5314</v>
      </c>
      <c r="F29" s="17">
        <v>10148.9</v>
      </c>
      <c r="G29" s="17">
        <v>10148.9</v>
      </c>
      <c r="H29" s="17">
        <v>10148.9</v>
      </c>
    </row>
    <row r="30" spans="2:8" ht="37.5" x14ac:dyDescent="0.3">
      <c r="B30" s="14"/>
      <c r="C30" s="15" t="s">
        <v>20</v>
      </c>
      <c r="D30" s="16">
        <v>4032</v>
      </c>
      <c r="E30" s="16">
        <v>4367</v>
      </c>
      <c r="F30" s="17">
        <v>9305.9</v>
      </c>
      <c r="G30" s="17">
        <v>9271.9</v>
      </c>
      <c r="H30" s="17">
        <v>9271.9</v>
      </c>
    </row>
    <row r="31" spans="2:8" ht="37.5" x14ac:dyDescent="0.3">
      <c r="B31" s="14"/>
      <c r="C31" s="15" t="s">
        <v>21</v>
      </c>
      <c r="D31" s="16">
        <v>1014</v>
      </c>
      <c r="E31" s="16">
        <v>947</v>
      </c>
      <c r="F31" s="17">
        <v>843</v>
      </c>
      <c r="G31" s="17">
        <v>877</v>
      </c>
      <c r="H31" s="17">
        <v>877</v>
      </c>
    </row>
    <row r="32" spans="2:8" ht="93.75" x14ac:dyDescent="0.3">
      <c r="B32" s="14"/>
      <c r="C32" s="15" t="s">
        <v>22</v>
      </c>
      <c r="D32" s="16">
        <f>D33+D34+D35</f>
        <v>1161512.3</v>
      </c>
      <c r="E32" s="16">
        <f>E33+E34+E35</f>
        <v>1312284.8</v>
      </c>
      <c r="F32" s="17">
        <v>1648046.5</v>
      </c>
      <c r="G32" s="17">
        <v>1663553.5</v>
      </c>
      <c r="H32" s="17">
        <v>1663553.5</v>
      </c>
    </row>
    <row r="33" spans="2:8" ht="37.5" x14ac:dyDescent="0.3">
      <c r="B33" s="14"/>
      <c r="C33" s="15" t="s">
        <v>23</v>
      </c>
      <c r="D33" s="16">
        <v>144759</v>
      </c>
      <c r="E33" s="16">
        <v>163683.70000000001</v>
      </c>
      <c r="F33" s="17">
        <v>157837.4</v>
      </c>
      <c r="G33" s="17">
        <v>159336.9</v>
      </c>
      <c r="H33" s="17">
        <v>159336.9</v>
      </c>
    </row>
    <row r="34" spans="2:8" ht="37.5" x14ac:dyDescent="0.3">
      <c r="B34" s="14"/>
      <c r="C34" s="15" t="s">
        <v>24</v>
      </c>
      <c r="D34" s="16">
        <v>1005485.3</v>
      </c>
      <c r="E34" s="16">
        <v>1142049.1000000001</v>
      </c>
      <c r="F34" s="17">
        <v>1484353.1</v>
      </c>
      <c r="G34" s="17">
        <v>1498360.6</v>
      </c>
      <c r="H34" s="17">
        <v>1498360.6</v>
      </c>
    </row>
    <row r="35" spans="2:8" ht="37.5" x14ac:dyDescent="0.3">
      <c r="B35" s="14"/>
      <c r="C35" s="15" t="s">
        <v>25</v>
      </c>
      <c r="D35" s="16">
        <v>11268</v>
      </c>
      <c r="E35" s="16">
        <v>6552</v>
      </c>
      <c r="F35" s="17">
        <v>5856</v>
      </c>
      <c r="G35" s="17">
        <v>5856</v>
      </c>
      <c r="H35" s="17">
        <v>5856</v>
      </c>
    </row>
    <row r="36" spans="2:8" ht="75" x14ac:dyDescent="0.3">
      <c r="B36" s="14"/>
      <c r="C36" s="15" t="s">
        <v>26</v>
      </c>
      <c r="D36" s="16">
        <f>D37+D38+D39</f>
        <v>9412.2999999999993</v>
      </c>
      <c r="E36" s="16">
        <f>E37+E38+E39</f>
        <v>10483.200000000001</v>
      </c>
      <c r="F36" s="17">
        <v>18770.099999999999</v>
      </c>
      <c r="G36" s="17">
        <v>17541.900000000001</v>
      </c>
      <c r="H36" s="17">
        <v>16287</v>
      </c>
    </row>
    <row r="37" spans="2:8" ht="75" x14ac:dyDescent="0.3">
      <c r="B37" s="14"/>
      <c r="C37" s="15" t="s">
        <v>27</v>
      </c>
      <c r="D37" s="16">
        <v>329.4</v>
      </c>
      <c r="E37" s="16">
        <v>1249.8</v>
      </c>
      <c r="F37" s="17">
        <v>1689.3</v>
      </c>
      <c r="G37" s="18">
        <v>1578.8</v>
      </c>
      <c r="H37" s="18">
        <v>1465.8</v>
      </c>
    </row>
    <row r="38" spans="2:8" ht="56.25" x14ac:dyDescent="0.3">
      <c r="B38" s="14"/>
      <c r="C38" s="15" t="s">
        <v>86</v>
      </c>
      <c r="D38" s="16">
        <v>4087.3</v>
      </c>
      <c r="E38" s="16">
        <v>4155</v>
      </c>
      <c r="F38" s="17">
        <v>4766.2</v>
      </c>
      <c r="G38" s="18">
        <v>4163.3999999999996</v>
      </c>
      <c r="H38" s="18">
        <v>3559.6</v>
      </c>
    </row>
    <row r="39" spans="2:8" ht="75" x14ac:dyDescent="0.3">
      <c r="B39" s="14"/>
      <c r="C39" s="15" t="s">
        <v>28</v>
      </c>
      <c r="D39" s="16">
        <v>4995.6000000000004</v>
      </c>
      <c r="E39" s="16">
        <v>5078.3999999999996</v>
      </c>
      <c r="F39" s="17">
        <v>12314.6</v>
      </c>
      <c r="G39" s="18">
        <v>11799.7</v>
      </c>
      <c r="H39" s="18">
        <v>11261.6</v>
      </c>
    </row>
    <row r="40" spans="2:8" ht="56.25" hidden="1" customHeight="1" x14ac:dyDescent="0.3">
      <c r="B40" s="14"/>
      <c r="C40" s="15" t="s">
        <v>29</v>
      </c>
      <c r="D40" s="16">
        <v>0</v>
      </c>
      <c r="E40" s="20">
        <v>0</v>
      </c>
      <c r="F40" s="21">
        <v>0</v>
      </c>
      <c r="G40" s="22">
        <v>0</v>
      </c>
      <c r="H40" s="22">
        <v>0</v>
      </c>
    </row>
    <row r="41" spans="2:8" ht="56.25" hidden="1" customHeight="1" x14ac:dyDescent="0.3">
      <c r="B41" s="14"/>
      <c r="C41" s="15" t="s">
        <v>30</v>
      </c>
      <c r="D41" s="16">
        <v>0</v>
      </c>
      <c r="E41" s="20">
        <v>0</v>
      </c>
      <c r="F41" s="21">
        <v>0</v>
      </c>
      <c r="G41" s="22">
        <v>0</v>
      </c>
      <c r="H41" s="22">
        <v>0</v>
      </c>
    </row>
    <row r="42" spans="2:8" ht="56.25" hidden="1" customHeight="1" x14ac:dyDescent="0.3">
      <c r="B42" s="14"/>
      <c r="C42" s="15" t="s">
        <v>31</v>
      </c>
      <c r="D42" s="16">
        <v>0</v>
      </c>
      <c r="E42" s="20">
        <v>0</v>
      </c>
      <c r="F42" s="21">
        <v>0</v>
      </c>
      <c r="G42" s="22">
        <v>0</v>
      </c>
      <c r="H42" s="22">
        <v>0</v>
      </c>
    </row>
    <row r="43" spans="2:8" ht="18.75" x14ac:dyDescent="0.3">
      <c r="B43" s="14"/>
      <c r="C43" s="15" t="s">
        <v>32</v>
      </c>
      <c r="D43" s="16">
        <v>2585.6</v>
      </c>
      <c r="E43" s="16">
        <v>1500</v>
      </c>
      <c r="F43" s="17">
        <v>3637.8</v>
      </c>
      <c r="G43" s="17">
        <v>3637.8</v>
      </c>
      <c r="H43" s="17">
        <v>3637.8</v>
      </c>
    </row>
    <row r="44" spans="2:8" ht="56.25" hidden="1" customHeight="1" x14ac:dyDescent="0.3">
      <c r="B44" s="14"/>
      <c r="C44" s="15" t="s">
        <v>33</v>
      </c>
      <c r="D44" s="16">
        <v>0</v>
      </c>
      <c r="E44" s="20">
        <v>0</v>
      </c>
      <c r="F44" s="21">
        <v>0</v>
      </c>
      <c r="G44" s="22">
        <v>0</v>
      </c>
      <c r="H44" s="22">
        <v>0</v>
      </c>
    </row>
    <row r="45" spans="2:8" ht="37.5" x14ac:dyDescent="0.3">
      <c r="B45" s="14"/>
      <c r="C45" s="15" t="s">
        <v>34</v>
      </c>
      <c r="D45" s="16">
        <v>27182.004000000001</v>
      </c>
      <c r="E45" s="16">
        <v>26560.2</v>
      </c>
      <c r="F45" s="17">
        <v>26560.2</v>
      </c>
      <c r="G45" s="18">
        <v>26560.2</v>
      </c>
      <c r="H45" s="18">
        <v>26560.2</v>
      </c>
    </row>
    <row r="46" spans="2:8" ht="75" hidden="1" x14ac:dyDescent="0.3">
      <c r="B46" s="14"/>
      <c r="C46" s="15" t="s">
        <v>35</v>
      </c>
      <c r="D46" s="16">
        <v>881.71438000000001</v>
      </c>
      <c r="E46" s="16">
        <v>881.7</v>
      </c>
      <c r="F46" s="17">
        <v>0</v>
      </c>
      <c r="G46" s="17">
        <v>0</v>
      </c>
      <c r="H46" s="17">
        <v>0</v>
      </c>
    </row>
    <row r="47" spans="2:8" ht="56.25" x14ac:dyDescent="0.3">
      <c r="B47" s="14"/>
      <c r="C47" s="15" t="s">
        <v>36</v>
      </c>
      <c r="D47" s="16">
        <v>1390.8</v>
      </c>
      <c r="E47" s="16">
        <v>1390.8</v>
      </c>
      <c r="F47" s="17">
        <v>1390.8</v>
      </c>
      <c r="G47" s="18">
        <v>1390.8</v>
      </c>
      <c r="H47" s="18">
        <v>1390.8</v>
      </c>
    </row>
    <row r="48" spans="2:8" ht="37.5" x14ac:dyDescent="0.3">
      <c r="B48" s="14"/>
      <c r="C48" s="15" t="s">
        <v>37</v>
      </c>
      <c r="D48" s="16">
        <v>1194.4000000000001</v>
      </c>
      <c r="E48" s="16">
        <v>1194.4000000000001</v>
      </c>
      <c r="F48" s="17">
        <v>1194.4000000000001</v>
      </c>
      <c r="G48" s="18">
        <v>1194.4000000000001</v>
      </c>
      <c r="H48" s="18">
        <v>1194.4000000000001</v>
      </c>
    </row>
    <row r="49" spans="2:8" ht="37.5" x14ac:dyDescent="0.3">
      <c r="B49" s="14"/>
      <c r="C49" s="15" t="s">
        <v>38</v>
      </c>
      <c r="D49" s="16">
        <v>900</v>
      </c>
      <c r="E49" s="16">
        <v>900</v>
      </c>
      <c r="F49" s="17">
        <v>900</v>
      </c>
      <c r="G49" s="18">
        <v>900</v>
      </c>
      <c r="H49" s="18">
        <v>900</v>
      </c>
    </row>
    <row r="50" spans="2:8" ht="93.75" x14ac:dyDescent="0.3">
      <c r="B50" s="14"/>
      <c r="C50" s="15" t="s">
        <v>39</v>
      </c>
      <c r="D50" s="16">
        <f>D51+D52+D59+D60+D61</f>
        <v>7892.7049999999999</v>
      </c>
      <c r="E50" s="16">
        <f>E51+E52+E59+E60+E61</f>
        <v>7988.5999999999995</v>
      </c>
      <c r="F50" s="17">
        <v>8875.6</v>
      </c>
      <c r="G50" s="17">
        <v>5674.7999999999993</v>
      </c>
      <c r="H50" s="17">
        <v>5674.7999999999993</v>
      </c>
    </row>
    <row r="51" spans="2:8" ht="112.5" x14ac:dyDescent="0.3">
      <c r="B51" s="14"/>
      <c r="C51" s="15" t="s">
        <v>87</v>
      </c>
      <c r="D51" s="16">
        <v>2591.02</v>
      </c>
      <c r="E51" s="16">
        <v>2590.9</v>
      </c>
      <c r="F51" s="17">
        <v>2771.6</v>
      </c>
      <c r="G51" s="17">
        <v>2771.6</v>
      </c>
      <c r="H51" s="17">
        <v>2771.6</v>
      </c>
    </row>
    <row r="52" spans="2:8" ht="112.5" x14ac:dyDescent="0.3">
      <c r="B52" s="14"/>
      <c r="C52" s="15" t="s">
        <v>87</v>
      </c>
      <c r="D52" s="16">
        <v>476.28</v>
      </c>
      <c r="E52" s="16">
        <v>533.9</v>
      </c>
      <c r="F52" s="17">
        <v>633.29999999999995</v>
      </c>
      <c r="G52" s="17">
        <v>633.29999999999995</v>
      </c>
      <c r="H52" s="17">
        <v>633.29999999999995</v>
      </c>
    </row>
    <row r="53" spans="2:8" ht="93.75" x14ac:dyDescent="0.3">
      <c r="B53" s="14"/>
      <c r="C53" s="15" t="s">
        <v>105</v>
      </c>
      <c r="D53" s="16">
        <v>5277.4</v>
      </c>
      <c r="E53" s="16">
        <v>5410.7</v>
      </c>
      <c r="F53" s="17">
        <v>10756.7</v>
      </c>
      <c r="G53" s="17">
        <v>10756.7</v>
      </c>
      <c r="H53" s="17">
        <v>10756.7</v>
      </c>
    </row>
    <row r="54" spans="2:8" ht="93.75" x14ac:dyDescent="0.3">
      <c r="B54" s="14"/>
      <c r="C54" s="15" t="s">
        <v>106</v>
      </c>
      <c r="D54" s="16">
        <v>4475.8</v>
      </c>
      <c r="E54" s="16">
        <v>3618.8</v>
      </c>
      <c r="F54" s="17">
        <v>3618.8</v>
      </c>
      <c r="G54" s="18">
        <v>3618.8</v>
      </c>
      <c r="H54" s="18">
        <v>3618.8</v>
      </c>
    </row>
    <row r="55" spans="2:8" ht="37.5" x14ac:dyDescent="0.3">
      <c r="B55" s="14"/>
      <c r="C55" s="15" t="s">
        <v>40</v>
      </c>
      <c r="D55" s="23">
        <f>D56+D57</f>
        <v>681.93299999999999</v>
      </c>
      <c r="E55" s="23">
        <f>E56+E57</f>
        <v>681.9</v>
      </c>
      <c r="F55" s="24">
        <v>702.5</v>
      </c>
      <c r="G55" s="24">
        <v>690.4</v>
      </c>
      <c r="H55" s="24">
        <v>690.4</v>
      </c>
    </row>
    <row r="56" spans="2:8" ht="37.5" hidden="1" outlineLevel="1" x14ac:dyDescent="0.3">
      <c r="B56" s="14"/>
      <c r="C56" s="15" t="s">
        <v>40</v>
      </c>
      <c r="D56" s="16">
        <v>658.89300000000003</v>
      </c>
      <c r="E56" s="16">
        <v>658.9</v>
      </c>
      <c r="F56" s="17">
        <v>690.4</v>
      </c>
      <c r="G56" s="17">
        <v>690.4</v>
      </c>
      <c r="H56" s="17">
        <v>690.4</v>
      </c>
    </row>
    <row r="57" spans="2:8" ht="37.5" hidden="1" outlineLevel="1" x14ac:dyDescent="0.3">
      <c r="B57" s="14"/>
      <c r="C57" s="15" t="s">
        <v>40</v>
      </c>
      <c r="D57" s="16">
        <v>23.04</v>
      </c>
      <c r="E57" s="16">
        <v>23</v>
      </c>
      <c r="F57" s="17">
        <v>12.1</v>
      </c>
      <c r="G57" s="17">
        <v>0</v>
      </c>
      <c r="H57" s="17">
        <v>0</v>
      </c>
    </row>
    <row r="58" spans="2:8" ht="75" customHeight="1" collapsed="1" x14ac:dyDescent="0.3">
      <c r="B58" s="14"/>
      <c r="C58" s="15" t="s">
        <v>41</v>
      </c>
      <c r="D58" s="16">
        <v>1922.1</v>
      </c>
      <c r="E58" s="16">
        <v>1922.1</v>
      </c>
      <c r="F58" s="17">
        <v>1922.1</v>
      </c>
      <c r="G58" s="18">
        <v>1922.1</v>
      </c>
      <c r="H58" s="18">
        <v>1922.1</v>
      </c>
    </row>
    <row r="59" spans="2:8" ht="93.75" x14ac:dyDescent="0.3">
      <c r="B59" s="14"/>
      <c r="C59" s="15" t="s">
        <v>88</v>
      </c>
      <c r="D59" s="16">
        <v>2780.5050000000001</v>
      </c>
      <c r="E59" s="16">
        <v>2780.6</v>
      </c>
      <c r="F59" s="17">
        <v>3200.8</v>
      </c>
      <c r="G59" s="17">
        <v>0</v>
      </c>
      <c r="H59" s="17">
        <v>0</v>
      </c>
    </row>
    <row r="60" spans="2:8" ht="93.75" x14ac:dyDescent="0.3">
      <c r="B60" s="14"/>
      <c r="C60" s="15" t="s">
        <v>88</v>
      </c>
      <c r="D60" s="16">
        <v>1727.38</v>
      </c>
      <c r="E60" s="16">
        <v>1727.3</v>
      </c>
      <c r="F60" s="17">
        <v>1847.7</v>
      </c>
      <c r="G60" s="17">
        <v>1847.7</v>
      </c>
      <c r="H60" s="17">
        <v>1847.7</v>
      </c>
    </row>
    <row r="61" spans="2:8" ht="93.75" x14ac:dyDescent="0.3">
      <c r="B61" s="14"/>
      <c r="C61" s="15" t="s">
        <v>88</v>
      </c>
      <c r="D61" s="16">
        <v>317.52</v>
      </c>
      <c r="E61" s="16">
        <v>355.9</v>
      </c>
      <c r="F61" s="17">
        <v>422.2</v>
      </c>
      <c r="G61" s="17">
        <v>422.2</v>
      </c>
      <c r="H61" s="17">
        <v>422.2</v>
      </c>
    </row>
    <row r="62" spans="2:8" ht="37.5" x14ac:dyDescent="0.3">
      <c r="B62" s="14"/>
      <c r="C62" s="15" t="s">
        <v>42</v>
      </c>
      <c r="D62" s="16">
        <v>170</v>
      </c>
      <c r="E62" s="16">
        <v>170</v>
      </c>
      <c r="F62" s="17">
        <v>170</v>
      </c>
      <c r="G62" s="18">
        <v>170</v>
      </c>
      <c r="H62" s="18">
        <v>170</v>
      </c>
    </row>
    <row r="63" spans="2:8" ht="150" hidden="1" x14ac:dyDescent="0.3">
      <c r="B63" s="14"/>
      <c r="C63" s="15" t="s">
        <v>43</v>
      </c>
      <c r="D63" s="16">
        <v>27178</v>
      </c>
      <c r="E63" s="20">
        <v>0</v>
      </c>
      <c r="F63" s="21">
        <v>0</v>
      </c>
      <c r="G63" s="22">
        <v>0</v>
      </c>
      <c r="H63" s="22">
        <v>0</v>
      </c>
    </row>
    <row r="64" spans="2:8" ht="75" x14ac:dyDescent="0.3">
      <c r="B64" s="14"/>
      <c r="C64" s="15" t="s">
        <v>107</v>
      </c>
      <c r="D64" s="16">
        <v>5716.9</v>
      </c>
      <c r="E64" s="16">
        <v>5985.3</v>
      </c>
      <c r="F64" s="17">
        <v>7706.2</v>
      </c>
      <c r="G64" s="17">
        <v>7706.2</v>
      </c>
      <c r="H64" s="17">
        <v>7706.2</v>
      </c>
    </row>
    <row r="65" spans="2:18" ht="75" x14ac:dyDescent="0.3">
      <c r="B65" s="14"/>
      <c r="C65" s="15" t="s">
        <v>89</v>
      </c>
      <c r="D65" s="16">
        <v>35927.5</v>
      </c>
      <c r="E65" s="20">
        <v>0</v>
      </c>
      <c r="F65" s="17">
        <v>311</v>
      </c>
      <c r="G65" s="18">
        <v>319.8</v>
      </c>
      <c r="H65" s="18">
        <v>329</v>
      </c>
    </row>
    <row r="66" spans="2:18" ht="93.75" hidden="1" x14ac:dyDescent="0.3">
      <c r="B66" s="14"/>
      <c r="C66" s="15" t="s">
        <v>44</v>
      </c>
      <c r="D66" s="16">
        <v>12348.4</v>
      </c>
      <c r="E66" s="20">
        <v>0</v>
      </c>
      <c r="F66" s="21">
        <v>0</v>
      </c>
      <c r="G66" s="22">
        <v>0</v>
      </c>
      <c r="H66" s="22">
        <v>0</v>
      </c>
    </row>
    <row r="67" spans="2:18" ht="33.75" hidden="1" customHeight="1" x14ac:dyDescent="0.3">
      <c r="B67" s="14"/>
      <c r="C67" s="15" t="s">
        <v>45</v>
      </c>
      <c r="D67" s="16">
        <v>751</v>
      </c>
      <c r="E67" s="20">
        <v>0</v>
      </c>
      <c r="F67" s="21">
        <v>0</v>
      </c>
      <c r="G67" s="22">
        <v>0</v>
      </c>
      <c r="H67" s="22">
        <v>0</v>
      </c>
    </row>
    <row r="68" spans="2:18" ht="56.25" x14ac:dyDescent="0.25">
      <c r="B68" s="2" t="s">
        <v>46</v>
      </c>
      <c r="C68" s="25" t="s">
        <v>90</v>
      </c>
      <c r="D68" s="26">
        <f>D69</f>
        <v>340</v>
      </c>
      <c r="E68" s="26">
        <f>E69</f>
        <v>340</v>
      </c>
      <c r="F68" s="27">
        <v>340</v>
      </c>
      <c r="G68" s="27">
        <v>340</v>
      </c>
      <c r="H68" s="27">
        <v>340</v>
      </c>
    </row>
    <row r="69" spans="2:18" ht="18.75" x14ac:dyDescent="0.25">
      <c r="B69" s="12"/>
      <c r="C69" s="28" t="s">
        <v>7</v>
      </c>
      <c r="D69" s="26">
        <f>D70+D71</f>
        <v>340</v>
      </c>
      <c r="E69" s="26">
        <f>E70+E71</f>
        <v>340</v>
      </c>
      <c r="F69" s="27">
        <v>340</v>
      </c>
      <c r="G69" s="27">
        <v>340</v>
      </c>
      <c r="H69" s="27">
        <v>340</v>
      </c>
    </row>
    <row r="70" spans="2:18" ht="37.5" x14ac:dyDescent="0.25">
      <c r="B70" s="29"/>
      <c r="C70" s="30" t="s">
        <v>91</v>
      </c>
      <c r="D70" s="31">
        <v>200</v>
      </c>
      <c r="E70" s="31">
        <v>200</v>
      </c>
      <c r="F70" s="17">
        <v>200</v>
      </c>
      <c r="G70" s="17">
        <v>200</v>
      </c>
      <c r="H70" s="17">
        <v>200</v>
      </c>
    </row>
    <row r="71" spans="2:18" ht="37.5" x14ac:dyDescent="0.25">
      <c r="B71" s="29"/>
      <c r="C71" s="30" t="s">
        <v>92</v>
      </c>
      <c r="D71" s="31">
        <v>140</v>
      </c>
      <c r="E71" s="31">
        <v>140</v>
      </c>
      <c r="F71" s="17">
        <v>140</v>
      </c>
      <c r="G71" s="17">
        <v>140</v>
      </c>
      <c r="H71" s="17">
        <v>140</v>
      </c>
    </row>
    <row r="72" spans="2:18" ht="37.5" x14ac:dyDescent="0.25">
      <c r="B72" s="2" t="s">
        <v>47</v>
      </c>
      <c r="C72" s="3" t="s">
        <v>68</v>
      </c>
      <c r="D72" s="32" t="e">
        <f>D73+D74+D75</f>
        <v>#REF!</v>
      </c>
      <c r="E72" s="26" t="e">
        <f>E73+E74+E75</f>
        <v>#REF!</v>
      </c>
      <c r="F72" s="27">
        <v>10824.3</v>
      </c>
      <c r="G72" s="27">
        <v>1116.8</v>
      </c>
      <c r="H72" s="27">
        <v>1118.2</v>
      </c>
    </row>
    <row r="73" spans="2:18" ht="18.75" x14ac:dyDescent="0.25">
      <c r="B73" s="12"/>
      <c r="C73" s="12" t="s">
        <v>5</v>
      </c>
      <c r="D73" s="32" t="e">
        <f>D85+#REF!+#REF!</f>
        <v>#REF!</v>
      </c>
      <c r="E73" s="26" t="e">
        <f>E85+#REF!+164008.3</f>
        <v>#REF!</v>
      </c>
      <c r="F73" s="27">
        <v>5514</v>
      </c>
      <c r="G73" s="27">
        <v>870.19999999999993</v>
      </c>
      <c r="H73" s="27">
        <v>873.6</v>
      </c>
    </row>
    <row r="74" spans="2:18" ht="18.75" x14ac:dyDescent="0.25">
      <c r="B74" s="12"/>
      <c r="C74" s="12" t="s">
        <v>6</v>
      </c>
      <c r="D74" s="32">
        <f>D84</f>
        <v>35.9</v>
      </c>
      <c r="E74" s="26">
        <f>E84</f>
        <v>31.9</v>
      </c>
      <c r="F74" s="27">
        <v>3145.4</v>
      </c>
      <c r="G74" s="27">
        <v>23.3</v>
      </c>
      <c r="H74" s="27">
        <v>21</v>
      </c>
    </row>
    <row r="75" spans="2:18" ht="21" customHeight="1" x14ac:dyDescent="0.25">
      <c r="B75" s="12"/>
      <c r="C75" s="12" t="s">
        <v>7</v>
      </c>
      <c r="D75" s="32" t="e">
        <f>#REF!+#REF!+D79+D80+D83+D86+#REF!+#REF!</f>
        <v>#REF!</v>
      </c>
      <c r="E75" s="26" t="e">
        <f>#REF!+E79+E83+E86+#REF!+#REF!+30183.4</f>
        <v>#REF!</v>
      </c>
      <c r="F75" s="27">
        <v>2164.9</v>
      </c>
      <c r="G75" s="27">
        <v>223.3</v>
      </c>
      <c r="H75" s="27">
        <v>223.6</v>
      </c>
    </row>
    <row r="76" spans="2:18" ht="57.75" customHeight="1" x14ac:dyDescent="0.25">
      <c r="B76" s="12"/>
      <c r="C76" s="12" t="s">
        <v>93</v>
      </c>
      <c r="D76" s="32"/>
      <c r="E76" s="26"/>
      <c r="F76" s="27">
        <v>3120</v>
      </c>
      <c r="G76" s="27">
        <v>0</v>
      </c>
      <c r="H76" s="27">
        <v>0</v>
      </c>
    </row>
    <row r="77" spans="2:18" ht="53.25" customHeight="1" x14ac:dyDescent="0.25">
      <c r="B77" s="12"/>
      <c r="C77" s="12" t="s">
        <v>94</v>
      </c>
      <c r="D77" s="32"/>
      <c r="E77" s="26"/>
      <c r="F77" s="27">
        <v>4880</v>
      </c>
      <c r="G77" s="27">
        <v>0</v>
      </c>
      <c r="H77" s="27">
        <v>0</v>
      </c>
    </row>
    <row r="78" spans="2:18" ht="46.5" customHeight="1" x14ac:dyDescent="0.25">
      <c r="B78" s="12"/>
      <c r="C78" s="12" t="s">
        <v>95</v>
      </c>
      <c r="D78" s="32"/>
      <c r="E78" s="26"/>
      <c r="F78" s="27">
        <v>2000</v>
      </c>
      <c r="G78" s="27">
        <v>0</v>
      </c>
      <c r="H78" s="27">
        <v>0</v>
      </c>
    </row>
    <row r="79" spans="2:18" ht="37.5" x14ac:dyDescent="0.25">
      <c r="B79" s="29"/>
      <c r="C79" s="33" t="s">
        <v>48</v>
      </c>
      <c r="D79" s="31">
        <v>400</v>
      </c>
      <c r="E79" s="31">
        <v>400</v>
      </c>
      <c r="F79" s="17">
        <v>500</v>
      </c>
      <c r="G79" s="17">
        <v>500</v>
      </c>
      <c r="H79" s="17">
        <v>500</v>
      </c>
      <c r="I79" s="34">
        <f>E79+E81+E86</f>
        <v>816.7</v>
      </c>
      <c r="J79" s="34"/>
      <c r="K79" s="34"/>
    </row>
    <row r="80" spans="2:18" ht="37.5" hidden="1" outlineLevel="1" x14ac:dyDescent="0.25">
      <c r="B80" s="35"/>
      <c r="C80" s="33" t="s">
        <v>72</v>
      </c>
      <c r="D80" s="32">
        <v>1000</v>
      </c>
      <c r="E80" s="32">
        <v>194191.7</v>
      </c>
      <c r="F80" s="36"/>
      <c r="G80" s="27">
        <v>0</v>
      </c>
      <c r="H80" s="27">
        <v>0</v>
      </c>
      <c r="R80" s="36">
        <v>267595.3</v>
      </c>
    </row>
    <row r="81" spans="2:18" ht="18.75" hidden="1" outlineLevel="1" x14ac:dyDescent="0.25">
      <c r="B81" s="35"/>
      <c r="C81" s="33" t="s">
        <v>49</v>
      </c>
      <c r="D81" s="32">
        <f>D83+D84+D85</f>
        <v>99.740000000000009</v>
      </c>
      <c r="E81" s="26">
        <f>E83+E84+E85</f>
        <v>81.5</v>
      </c>
      <c r="F81" s="27"/>
      <c r="G81" s="27">
        <v>0</v>
      </c>
      <c r="H81" s="27">
        <v>0</v>
      </c>
      <c r="R81" s="27">
        <v>29732.799999999999</v>
      </c>
    </row>
    <row r="82" spans="2:18" ht="37.5" collapsed="1" x14ac:dyDescent="0.25">
      <c r="B82" s="35"/>
      <c r="C82" s="33" t="s">
        <v>51</v>
      </c>
      <c r="D82" s="37">
        <v>43.9</v>
      </c>
      <c r="E82" s="37">
        <v>31.9</v>
      </c>
      <c r="F82" s="18">
        <v>39.700000000000003</v>
      </c>
      <c r="G82" s="18">
        <v>43.3</v>
      </c>
      <c r="H82" s="18">
        <v>46.7</v>
      </c>
    </row>
    <row r="83" spans="2:18" ht="18.75" x14ac:dyDescent="0.25">
      <c r="B83" s="29"/>
      <c r="C83" s="33" t="s">
        <v>50</v>
      </c>
      <c r="D83" s="31">
        <v>19.940000000000001</v>
      </c>
      <c r="E83" s="31">
        <v>17.7</v>
      </c>
      <c r="F83" s="17">
        <v>16.3</v>
      </c>
      <c r="G83" s="17">
        <v>16.5</v>
      </c>
      <c r="H83" s="17">
        <v>16.899999999999999</v>
      </c>
    </row>
    <row r="84" spans="2:18" ht="56.25" x14ac:dyDescent="0.25">
      <c r="B84" s="29"/>
      <c r="C84" s="33" t="s">
        <v>96</v>
      </c>
      <c r="D84" s="37">
        <v>35.9</v>
      </c>
      <c r="E84" s="37">
        <v>31.9</v>
      </c>
      <c r="F84" s="18">
        <v>25.4</v>
      </c>
      <c r="G84" s="18">
        <v>23.3</v>
      </c>
      <c r="H84" s="18">
        <v>21</v>
      </c>
    </row>
    <row r="85" spans="2:18" ht="56.25" x14ac:dyDescent="0.25">
      <c r="B85" s="29"/>
      <c r="C85" s="33" t="s">
        <v>73</v>
      </c>
      <c r="D85" s="37">
        <v>43.9</v>
      </c>
      <c r="E85" s="37">
        <v>31.9</v>
      </c>
      <c r="F85" s="18">
        <v>594.29999999999995</v>
      </c>
      <c r="G85" s="18">
        <v>826.9</v>
      </c>
      <c r="H85" s="18">
        <v>826.9</v>
      </c>
    </row>
    <row r="86" spans="2:18" ht="37.5" x14ac:dyDescent="0.25">
      <c r="B86" s="29"/>
      <c r="C86" s="33" t="s">
        <v>52</v>
      </c>
      <c r="D86" s="32">
        <v>149.4</v>
      </c>
      <c r="E86" s="26">
        <v>335.2</v>
      </c>
      <c r="F86" s="27">
        <v>148.6</v>
      </c>
      <c r="G86" s="27">
        <v>206.8</v>
      </c>
      <c r="H86" s="27">
        <v>206.7</v>
      </c>
    </row>
    <row r="87" spans="2:18" ht="37.5" x14ac:dyDescent="0.25">
      <c r="B87" s="2" t="s">
        <v>53</v>
      </c>
      <c r="C87" s="3" t="s">
        <v>69</v>
      </c>
      <c r="D87" s="32" t="e">
        <f>D88+D89</f>
        <v>#REF!</v>
      </c>
      <c r="E87" s="26" t="e">
        <f>E88+E89</f>
        <v>#REF!</v>
      </c>
      <c r="F87" s="27">
        <v>12137.900000000001</v>
      </c>
      <c r="G87" s="27">
        <v>12137.900000000001</v>
      </c>
      <c r="H87" s="27">
        <v>12197.900000000001</v>
      </c>
    </row>
    <row r="88" spans="2:18" ht="18.75" x14ac:dyDescent="0.25">
      <c r="B88" s="12"/>
      <c r="C88" s="12" t="s">
        <v>5</v>
      </c>
      <c r="D88" s="32">
        <f>D92+D94</f>
        <v>583</v>
      </c>
      <c r="E88" s="26">
        <f>E92+E94</f>
        <v>947.3</v>
      </c>
      <c r="F88" s="27">
        <v>8350.1</v>
      </c>
      <c r="G88" s="27">
        <v>8350.1</v>
      </c>
      <c r="H88" s="27">
        <v>8350.1</v>
      </c>
    </row>
    <row r="89" spans="2:18" ht="18.75" x14ac:dyDescent="0.25">
      <c r="B89" s="12"/>
      <c r="C89" s="12" t="s">
        <v>7</v>
      </c>
      <c r="D89" s="32" t="e">
        <f>D90+D91+D95+#REF!+D96+#REF!+D97</f>
        <v>#REF!</v>
      </c>
      <c r="E89" s="26" t="e">
        <f>E90+E91+E95+#REF!+E96+#REF!+E97+E98+E99</f>
        <v>#REF!</v>
      </c>
      <c r="F89" s="27">
        <v>3787.8</v>
      </c>
      <c r="G89" s="27">
        <v>3787.8</v>
      </c>
      <c r="H89" s="27">
        <v>3847.8</v>
      </c>
    </row>
    <row r="90" spans="2:18" ht="56.25" x14ac:dyDescent="0.25">
      <c r="B90" s="29"/>
      <c r="C90" s="33" t="s">
        <v>76</v>
      </c>
      <c r="D90" s="31">
        <v>617.79999999999995</v>
      </c>
      <c r="E90" s="31">
        <v>1235.5</v>
      </c>
      <c r="F90" s="17">
        <v>1600</v>
      </c>
      <c r="G90" s="18">
        <v>1600</v>
      </c>
      <c r="H90" s="18">
        <v>1600</v>
      </c>
    </row>
    <row r="91" spans="2:18" ht="56.25" x14ac:dyDescent="0.25">
      <c r="B91" s="29"/>
      <c r="C91" s="33" t="s">
        <v>97</v>
      </c>
      <c r="D91" s="31">
        <v>425</v>
      </c>
      <c r="E91" s="31">
        <v>850</v>
      </c>
      <c r="F91" s="17">
        <v>900</v>
      </c>
      <c r="G91" s="17">
        <v>900</v>
      </c>
      <c r="H91" s="17">
        <v>900</v>
      </c>
    </row>
    <row r="92" spans="2:18" ht="75" x14ac:dyDescent="0.25">
      <c r="B92" s="29"/>
      <c r="C92" s="33" t="s">
        <v>75</v>
      </c>
      <c r="D92" s="31">
        <v>164</v>
      </c>
      <c r="E92" s="31">
        <v>549.5</v>
      </c>
      <c r="F92" s="17">
        <v>2824.1</v>
      </c>
      <c r="G92" s="17">
        <v>2824.1</v>
      </c>
      <c r="H92" s="17">
        <v>2824.1</v>
      </c>
    </row>
    <row r="93" spans="2:18" ht="56.25" customHeight="1" x14ac:dyDescent="0.25">
      <c r="B93" s="29"/>
      <c r="C93" s="33" t="s">
        <v>74</v>
      </c>
      <c r="D93" s="31"/>
      <c r="E93" s="31"/>
      <c r="F93" s="17">
        <v>313.8</v>
      </c>
      <c r="G93" s="17">
        <v>313.8</v>
      </c>
      <c r="H93" s="17">
        <v>313.8</v>
      </c>
    </row>
    <row r="94" spans="2:18" ht="56.25" x14ac:dyDescent="0.25">
      <c r="B94" s="29"/>
      <c r="C94" s="33" t="s">
        <v>77</v>
      </c>
      <c r="D94" s="31">
        <v>419</v>
      </c>
      <c r="E94" s="31">
        <v>397.8</v>
      </c>
      <c r="F94" s="17">
        <v>5526</v>
      </c>
      <c r="G94" s="17">
        <v>5526</v>
      </c>
      <c r="H94" s="17">
        <v>5526</v>
      </c>
    </row>
    <row r="95" spans="2:18" ht="112.5" hidden="1" x14ac:dyDescent="0.25">
      <c r="B95" s="29"/>
      <c r="C95" s="33" t="s">
        <v>59</v>
      </c>
      <c r="D95" s="31">
        <v>4298.43</v>
      </c>
      <c r="E95" s="38">
        <v>0</v>
      </c>
      <c r="F95" s="21">
        <v>0</v>
      </c>
      <c r="G95" s="22">
        <v>0</v>
      </c>
      <c r="H95" s="22">
        <v>0</v>
      </c>
    </row>
    <row r="96" spans="2:18" ht="56.25" x14ac:dyDescent="0.25">
      <c r="B96" s="29"/>
      <c r="C96" s="33" t="s">
        <v>54</v>
      </c>
      <c r="D96" s="31">
        <v>22.1</v>
      </c>
      <c r="E96" s="31">
        <v>20.9</v>
      </c>
      <c r="F96" s="17">
        <v>614</v>
      </c>
      <c r="G96" s="18">
        <v>614</v>
      </c>
      <c r="H96" s="18">
        <v>614</v>
      </c>
    </row>
    <row r="97" spans="2:8" ht="56.25" x14ac:dyDescent="0.3">
      <c r="B97" s="29"/>
      <c r="C97" s="15" t="s">
        <v>60</v>
      </c>
      <c r="D97" s="31">
        <v>0</v>
      </c>
      <c r="E97" s="31">
        <v>260</v>
      </c>
      <c r="F97" s="17">
        <v>260</v>
      </c>
      <c r="G97" s="17">
        <v>260</v>
      </c>
      <c r="H97" s="17">
        <v>300</v>
      </c>
    </row>
    <row r="98" spans="2:8" ht="37.5" x14ac:dyDescent="0.3">
      <c r="B98" s="29"/>
      <c r="C98" s="15" t="s">
        <v>61</v>
      </c>
      <c r="D98" s="31"/>
      <c r="E98" s="31">
        <v>100</v>
      </c>
      <c r="F98" s="17">
        <v>100</v>
      </c>
      <c r="G98" s="17">
        <v>100</v>
      </c>
      <c r="H98" s="17">
        <v>120</v>
      </c>
    </row>
    <row r="99" spans="2:8" ht="56.25" hidden="1" customHeight="1" x14ac:dyDescent="0.3">
      <c r="B99" s="29"/>
      <c r="C99" s="15" t="s">
        <v>62</v>
      </c>
      <c r="D99" s="31"/>
      <c r="E99" s="31">
        <v>100</v>
      </c>
      <c r="F99" s="17">
        <v>100</v>
      </c>
      <c r="G99" s="17">
        <v>100</v>
      </c>
      <c r="H99" s="17">
        <v>100</v>
      </c>
    </row>
    <row r="100" spans="2:8" ht="37.5" x14ac:dyDescent="0.25">
      <c r="B100" s="2" t="s">
        <v>55</v>
      </c>
      <c r="C100" s="3" t="s">
        <v>70</v>
      </c>
      <c r="D100" s="32" t="e">
        <f>D101+D102+D103</f>
        <v>#REF!</v>
      </c>
      <c r="E100" s="26" t="e">
        <f>E101+E102+E103</f>
        <v>#REF!</v>
      </c>
      <c r="F100" s="27">
        <v>81616.999999999985</v>
      </c>
      <c r="G100" s="27">
        <v>86170.6</v>
      </c>
      <c r="H100" s="27">
        <v>86150.8</v>
      </c>
    </row>
    <row r="101" spans="2:8" ht="18.75" x14ac:dyDescent="0.25">
      <c r="B101" s="12"/>
      <c r="C101" s="12" t="s">
        <v>5</v>
      </c>
      <c r="D101" s="32">
        <f>D104+D108+D110</f>
        <v>18578.199999999997</v>
      </c>
      <c r="E101" s="26">
        <f>E104+E108+E110</f>
        <v>51303.9</v>
      </c>
      <c r="F101" s="27">
        <v>72722.899999999994</v>
      </c>
      <c r="G101" s="27">
        <v>76777.3</v>
      </c>
      <c r="H101" s="27">
        <v>76773.3</v>
      </c>
    </row>
    <row r="102" spans="2:8" ht="18.75" x14ac:dyDescent="0.25">
      <c r="B102" s="12"/>
      <c r="C102" s="12" t="s">
        <v>6</v>
      </c>
      <c r="D102" s="32">
        <f>D107</f>
        <v>32.9</v>
      </c>
      <c r="E102" s="26">
        <f>E107</f>
        <v>115.3</v>
      </c>
      <c r="F102" s="27">
        <v>107.4</v>
      </c>
      <c r="G102" s="27">
        <v>105.6</v>
      </c>
      <c r="H102" s="27">
        <v>90.5</v>
      </c>
    </row>
    <row r="103" spans="2:8" ht="18.75" x14ac:dyDescent="0.25">
      <c r="B103" s="12"/>
      <c r="C103" s="12" t="s">
        <v>7</v>
      </c>
      <c r="D103" s="32" t="e">
        <f>#REF!+D106+D109</f>
        <v>#REF!</v>
      </c>
      <c r="E103" s="26" t="e">
        <f>#REF!+E106+E109</f>
        <v>#REF!</v>
      </c>
      <c r="F103" s="27">
        <v>8786.6999999999989</v>
      </c>
      <c r="G103" s="27">
        <v>9287.7000000000007</v>
      </c>
      <c r="H103" s="27">
        <v>9287</v>
      </c>
    </row>
    <row r="104" spans="2:8" ht="56.25" x14ac:dyDescent="0.3">
      <c r="B104" s="29"/>
      <c r="C104" s="15" t="s">
        <v>78</v>
      </c>
      <c r="D104" s="31">
        <v>17344.3</v>
      </c>
      <c r="E104" s="31">
        <v>49541.8</v>
      </c>
      <c r="F104" s="17">
        <v>69803.399999999994</v>
      </c>
      <c r="G104" s="17">
        <v>73857.8</v>
      </c>
      <c r="H104" s="17">
        <v>73857.8</v>
      </c>
    </row>
    <row r="105" spans="2:8" ht="93.75" x14ac:dyDescent="0.3">
      <c r="B105" s="29"/>
      <c r="C105" s="15" t="s">
        <v>79</v>
      </c>
      <c r="D105" s="31"/>
      <c r="E105" s="31"/>
      <c r="F105" s="6">
        <v>8627.4</v>
      </c>
      <c r="G105" s="6">
        <v>9128.5</v>
      </c>
      <c r="H105" s="32">
        <v>9128.5</v>
      </c>
    </row>
    <row r="106" spans="2:8" ht="93.75" x14ac:dyDescent="0.3">
      <c r="B106" s="29"/>
      <c r="C106" s="15" t="s">
        <v>98</v>
      </c>
      <c r="D106" s="31">
        <v>34.5</v>
      </c>
      <c r="E106" s="31">
        <v>98.9</v>
      </c>
      <c r="F106" s="17">
        <v>159.30000000000001</v>
      </c>
      <c r="G106" s="18">
        <v>159.19999999999999</v>
      </c>
      <c r="H106" s="18">
        <v>158.5</v>
      </c>
    </row>
    <row r="107" spans="2:8" ht="75" x14ac:dyDescent="0.3">
      <c r="B107" s="29"/>
      <c r="C107" s="15" t="s">
        <v>99</v>
      </c>
      <c r="D107" s="31">
        <v>32.9</v>
      </c>
      <c r="E107" s="31">
        <v>115.3</v>
      </c>
      <c r="F107" s="17">
        <v>107.4</v>
      </c>
      <c r="G107" s="18">
        <v>105.6</v>
      </c>
      <c r="H107" s="18">
        <v>90.5</v>
      </c>
    </row>
    <row r="108" spans="2:8" ht="56.25" x14ac:dyDescent="0.3">
      <c r="B108" s="29"/>
      <c r="C108" s="15" t="s">
        <v>100</v>
      </c>
      <c r="D108" s="31">
        <v>622.79999999999995</v>
      </c>
      <c r="E108" s="31">
        <v>1762.1</v>
      </c>
      <c r="F108" s="17">
        <v>2919.5</v>
      </c>
      <c r="G108" s="18">
        <v>2919.5</v>
      </c>
      <c r="H108" s="18">
        <v>2915.5</v>
      </c>
    </row>
    <row r="109" spans="2:8" ht="93.75" hidden="1" x14ac:dyDescent="0.3">
      <c r="B109" s="29"/>
      <c r="C109" s="15" t="s">
        <v>56</v>
      </c>
      <c r="D109" s="31">
        <v>261.89999999999998</v>
      </c>
      <c r="E109" s="38">
        <v>0</v>
      </c>
      <c r="F109" s="21">
        <v>0</v>
      </c>
      <c r="G109" s="22">
        <v>0</v>
      </c>
      <c r="H109" s="22">
        <v>0</v>
      </c>
    </row>
    <row r="110" spans="2:8" ht="93.75" hidden="1" x14ac:dyDescent="0.3">
      <c r="B110" s="29"/>
      <c r="C110" s="15" t="s">
        <v>57</v>
      </c>
      <c r="D110" s="31">
        <v>611.1</v>
      </c>
      <c r="E110" s="38">
        <v>0</v>
      </c>
      <c r="F110" s="21">
        <v>0</v>
      </c>
      <c r="G110" s="22">
        <v>0</v>
      </c>
      <c r="H110" s="22">
        <v>0</v>
      </c>
    </row>
    <row r="111" spans="2:8" ht="56.25" x14ac:dyDescent="0.3">
      <c r="B111" s="2" t="s">
        <v>101</v>
      </c>
      <c r="C111" s="15" t="s">
        <v>83</v>
      </c>
      <c r="D111" s="31">
        <f>D112</f>
        <v>50</v>
      </c>
      <c r="E111" s="31">
        <f>E112</f>
        <v>50</v>
      </c>
      <c r="F111" s="17">
        <v>50</v>
      </c>
      <c r="G111" s="17">
        <v>50</v>
      </c>
      <c r="H111" s="17">
        <v>50</v>
      </c>
    </row>
    <row r="112" spans="2:8" ht="18.75" x14ac:dyDescent="0.3">
      <c r="B112" s="39"/>
      <c r="C112" s="28" t="s">
        <v>7</v>
      </c>
      <c r="D112" s="31">
        <f>D113</f>
        <v>50</v>
      </c>
      <c r="E112" s="31">
        <f>E113</f>
        <v>50</v>
      </c>
      <c r="F112" s="17">
        <v>50</v>
      </c>
      <c r="G112" s="17">
        <v>50</v>
      </c>
      <c r="H112" s="17">
        <v>50</v>
      </c>
    </row>
    <row r="113" spans="1:8" ht="18.75" x14ac:dyDescent="0.3">
      <c r="B113" s="14"/>
      <c r="C113" s="40" t="s">
        <v>58</v>
      </c>
      <c r="D113" s="31">
        <v>50</v>
      </c>
      <c r="E113" s="31">
        <v>50</v>
      </c>
      <c r="F113" s="17">
        <v>50</v>
      </c>
      <c r="G113" s="18">
        <v>50</v>
      </c>
      <c r="H113" s="18">
        <v>50</v>
      </c>
    </row>
    <row r="114" spans="1:8" x14ac:dyDescent="0.25">
      <c r="E114" s="41"/>
      <c r="F114" s="41"/>
      <c r="G114" s="41"/>
    </row>
    <row r="115" spans="1:8" x14ac:dyDescent="0.25">
      <c r="E115" s="41"/>
      <c r="F115" s="41"/>
      <c r="G115" s="41"/>
    </row>
    <row r="116" spans="1:8" ht="62.25" customHeight="1" x14ac:dyDescent="0.3">
      <c r="A116" s="42"/>
      <c r="B116" s="47" t="s">
        <v>108</v>
      </c>
      <c r="C116" s="47"/>
      <c r="D116" s="43"/>
      <c r="E116" s="44"/>
      <c r="F116" s="48" t="s">
        <v>102</v>
      </c>
      <c r="G116" s="48"/>
      <c r="H116" s="48"/>
    </row>
    <row r="117" spans="1:8" ht="18.75" x14ac:dyDescent="0.25">
      <c r="C117" s="45"/>
      <c r="D117" s="45"/>
      <c r="E117" s="46"/>
      <c r="F117" s="46"/>
      <c r="G117" s="46"/>
    </row>
  </sheetData>
  <mergeCells count="4">
    <mergeCell ref="B116:C116"/>
    <mergeCell ref="F116:H116"/>
    <mergeCell ref="B3:H3"/>
    <mergeCell ref="B4:H4"/>
  </mergeCells>
  <pageMargins left="0.6" right="0.48" top="0.41" bottom="0.44" header="0.31496062992125984" footer="0.31496062992125984"/>
  <pageSetup paperSize="9" scale="63" fitToHeight="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2025-11-18T07:02:33Z</dcterms:modified>
</cp:coreProperties>
</file>